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<sst xmlns="http://schemas.openxmlformats.org/spreadsheetml/2006/main" count="32" uniqueCount="28">
  <si>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</si>
  <si>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</si>
  <si>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</si>
  <si>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</si>
  <si>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</si>
  <si>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</si>
  <si>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</si>
  <si>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</si>
  <si>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</si>
  <si>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</si>
  <si>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</si>
  <si>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</si>
  <si>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</si>
  <si>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</si>
  <si>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</si>
  <si>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</si>
  <si>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</si>
  <si>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</si>
  <si>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</si>
  <si>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</si>
  <si>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</si>
  <si>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</si>
  <si>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</si>
  <si>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</si>
  <si>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</si>
  <si>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</si>
  <si>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</si>
  <si>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CIL funding was received in 2022/23 smaller amount received 2023/2024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</si>
</sst>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A8">
      <selection activeCell="M16" sqref="M16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7.25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9"/>
    </row>
    <row r="2" spans="1:13" ht="15">
      <c r="A2" s="22" t="s">
        <v>17</v>
      </c>
      <c r="B2" s="18"/>
      <c r="C2" s="25"/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">
      <c r="A3" s="22" t="s">
        <v>18</v>
      </c>
      <c r="C3" s="24"/>
      <c r="L3" s="9"/>
    </row>
    <row r="4" ht="13.5">
      <c r="A4" s="1" t="s">
        <v>23</v>
      </c>
    </row>
    <row r="5" spans="1:13" ht="98.25" customHeight="1">
      <c r="A5" s="36" t="s">
        <v>26</v>
      </c>
      <c r="B5" s="37"/>
      <c r="C5" s="37"/>
      <c r="D5" s="37"/>
      <c r="E5" s="37"/>
      <c r="F5" s="37"/>
      <c r="G5" s="37"/>
      <c r="H5" s="37"/>
      <c r="M5" s="19"/>
    </row>
    <row r="6" ht="13.5">
      <c r="A6" s="23"/>
    </row>
    <row r="7" spans="1:14" ht="13.5">
      <c r="A7" s="23"/>
      <c r="D7" s="4"/>
      <c r="F7" s="4"/>
      <c r="N7" s="21"/>
    </row>
    <row r="8" spans="4:14" ht="27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13.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4.25" thickBot="1">
      <c r="D10" s="4"/>
      <c r="E10" s="4"/>
      <c r="N10" s="17"/>
    </row>
    <row r="11" spans="1:14" ht="27.75" thickBot="1">
      <c r="A11" s="32" t="s">
        <v>2</v>
      </c>
      <c r="B11" s="32"/>
      <c r="C11" s="32"/>
      <c r="D11" s="8">
        <v>42168</v>
      </c>
      <c r="F11" s="8">
        <v>46898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17"/>
    </row>
    <row r="13" spans="1:14" ht="14.25" thickBot="1">
      <c r="A13" s="33" t="s">
        <v>20</v>
      </c>
      <c r="B13" s="34"/>
      <c r="C13" s="35"/>
      <c r="D13" s="8">
        <v>20900</v>
      </c>
      <c r="F13" s="8">
        <v>21900</v>
      </c>
      <c r="G13" s="5">
        <f>F13-D13</f>
        <v>1000</v>
      </c>
      <c r="H13" s="6">
        <f>IF((D13&gt;F13),(D13-F13)/D13,IF(D13&lt;F13,-(D13-F13)/D13,IF(D13=F13,0)))</f>
        <v>0.04784688995215311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17"/>
    </row>
    <row r="15" spans="1:14" ht="27.75" thickBot="1">
      <c r="A15" s="31" t="s">
        <v>3</v>
      </c>
      <c r="B15" s="31"/>
      <c r="C15" s="31"/>
      <c r="D15" s="8">
        <v>5832</v>
      </c>
      <c r="F15" s="8">
        <v>3942</v>
      </c>
      <c r="G15" s="5">
        <f>F15-D15</f>
        <v>-1890</v>
      </c>
      <c r="H15" s="6">
        <f>IF((D15&gt;F15),(D15-F15)/D15,IF(D15&lt;F15,-(D15-F15)/D15,IF(D15=F15,0)))</f>
        <v>0.32407407407407407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27</v>
      </c>
      <c r="N15" s="13"/>
    </row>
    <row r="16" spans="4:14" ht="14.25" thickBot="1">
      <c r="D16" s="5"/>
      <c r="F16" s="5"/>
      <c r="G16" s="5"/>
      <c r="H16" s="6"/>
      <c r="K16" s="4"/>
      <c r="L16" s="4"/>
      <c r="N16" s="17"/>
    </row>
    <row r="17" spans="1:14" ht="14.25" thickBot="1">
      <c r="A17" s="31" t="s">
        <v>4</v>
      </c>
      <c r="B17" s="31"/>
      <c r="C17" s="31"/>
      <c r="D17" s="8">
        <v>3918</v>
      </c>
      <c r="F17" s="8">
        <v>3896</v>
      </c>
      <c r="G17" s="5">
        <f>F17-D17</f>
        <v>-22</v>
      </c>
      <c r="H17" s="6">
        <f>IF((D17&gt;F17),(D17-F17)/D17,IF(D17&lt;F17,-(D17-F17)/D17,IF(D17=F17,0)))</f>
        <v>0.005615109749872384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17"/>
    </row>
    <row r="19" spans="1:14" ht="14.25" thickBot="1">
      <c r="A19" s="31" t="s">
        <v>7</v>
      </c>
      <c r="B19" s="31"/>
      <c r="C19" s="31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17"/>
    </row>
    <row r="21" spans="1:14" ht="14.25" thickBot="1">
      <c r="A21" s="31" t="s">
        <v>21</v>
      </c>
      <c r="B21" s="31"/>
      <c r="C21" s="31"/>
      <c r="D21" s="8">
        <v>18084</v>
      </c>
      <c r="F21" s="8">
        <v>18034</v>
      </c>
      <c r="G21" s="5">
        <f>F21-D21</f>
        <v>-50</v>
      </c>
      <c r="H21" s="6">
        <f>IF((D21&gt;F21),(D21-F21)/D21,IF(D21&lt;F21,-(D21-F21)/D21,IF(D21=F21,0)))</f>
        <v>0.0027648750276487504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17"/>
    </row>
    <row r="23" spans="1:14" ht="14.25" thickBot="1">
      <c r="A23" s="7" t="s">
        <v>5</v>
      </c>
      <c r="D23" s="2">
        <f>D11+D13+D15-D17-D19-D21</f>
        <v>46898</v>
      </c>
      <c r="F23" s="2">
        <f>F11+F13+F15-F17-F19-F21</f>
        <v>50810</v>
      </c>
      <c r="G23" s="5"/>
      <c r="H23" s="6"/>
      <c r="K23" s="4"/>
      <c r="L23" s="4"/>
      <c r="M23" s="14" t="s">
        <v>12</v>
      </c>
      <c r="N23" s="17"/>
    </row>
    <row r="24" spans="4:14" ht="14.25" thickBot="1">
      <c r="D24" s="5"/>
      <c r="F24" s="5"/>
      <c r="G24" s="5"/>
      <c r="H24" s="6"/>
      <c r="K24" s="4"/>
      <c r="L24" s="4"/>
      <c r="N24" s="17"/>
    </row>
    <row r="25" spans="1:14" ht="14.25" thickBot="1">
      <c r="A25" s="31" t="s">
        <v>9</v>
      </c>
      <c r="B25" s="31"/>
      <c r="C25" s="31"/>
      <c r="D25" s="8">
        <v>46898</v>
      </c>
      <c r="F25" s="8">
        <v>50810</v>
      </c>
      <c r="G25" s="5"/>
      <c r="H25" s="6"/>
      <c r="K25" s="4"/>
      <c r="L25" s="4"/>
      <c r="M25" s="15" t="s">
        <v>12</v>
      </c>
      <c r="N25" s="17"/>
    </row>
    <row r="26" spans="4:14" ht="14.25" thickBot="1">
      <c r="D26" s="5"/>
      <c r="F26" s="5"/>
      <c r="G26" s="5"/>
      <c r="H26" s="6"/>
      <c r="K26" s="4"/>
      <c r="L26" s="4"/>
      <c r="N26" s="17"/>
    </row>
    <row r="27" spans="1:14" ht="14.25" thickBot="1">
      <c r="A27" s="31" t="s">
        <v>8</v>
      </c>
      <c r="B27" s="31"/>
      <c r="C27" s="31"/>
      <c r="D27" s="8">
        <v>66787</v>
      </c>
      <c r="F27" s="8">
        <v>66787</v>
      </c>
      <c r="G27" s="5">
        <f>F27-D27</f>
        <v>0</v>
      </c>
      <c r="H27" s="6">
        <f>IF((D27&gt;F27),(D27-F27)/D27,IF(D27&lt;F27,-(D27-F27)/D27,IF(D27=F27,0)))</f>
        <v>0</v>
      </c>
      <c r="I27" s="3">
        <f>IF(D27-F27&lt;200,0,IF(D27-F27&gt;200,1,IF(D27-F27=200,1)))</f>
        <v>0</v>
      </c>
      <c r="J27" s="3">
        <f>IF(F27-D27&lt;200,0,IF(F27-D27&gt;200,1,IF(F27-D27=200,1)))</f>
        <v>0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4.25" thickBot="1">
      <c r="D28" s="5"/>
      <c r="F28" s="5"/>
      <c r="G28" s="5"/>
      <c r="H28" s="6"/>
      <c r="K28" s="4"/>
      <c r="L28" s="4"/>
      <c r="N28" s="17"/>
    </row>
    <row r="29" spans="1:14" ht="14.25" thickBot="1">
      <c r="A29" s="31" t="s">
        <v>6</v>
      </c>
      <c r="B29" s="31"/>
      <c r="C29" s="31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3.5">
      <c r="H30" s="6"/>
      <c r="K30" s="4"/>
      <c r="L30" s="4"/>
      <c r="N30" s="17"/>
    </row>
    <row r="31" ht="13.5">
      <c r="C31" s="11" t="s">
        <v>11</v>
      </c>
    </row>
    <row r="32" spans="15:22" ht="13.5">
      <c r="O32" s="20"/>
      <c r="P32" s="20"/>
      <c r="Q32" s="20"/>
      <c r="R32" s="20"/>
      <c r="S32" s="20"/>
      <c r="T32" s="20"/>
      <c r="U32" s="20"/>
      <c r="V32" s="20"/>
    </row>
    <row r="33" spans="3:22" ht="13.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3.5">
      <c r="C35" s="11" t="s">
        <v>19</v>
      </c>
    </row>
  </sheetData>
  <sheetProtection/>
  <mergeCells count="11">
    <mergeCell ref="A21:C21"/>
    <mergeCell ref="A1:K1"/>
    <mergeCell ref="A25:C25"/>
    <mergeCell ref="A27:C27"/>
    <mergeCell ref="A29:C29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Nicola Forrest</cp:lastModifiedBy>
  <cp:lastPrinted>2023-05-02T14:01:12Z</cp:lastPrinted>
  <dcterms:created xsi:type="dcterms:W3CDTF">2012-07-11T10:01:28Z</dcterms:created>
  <dcterms:modified xsi:type="dcterms:W3CDTF">2024-04-30T08:39:58Z</dcterms:modified>
  <cp:category/>
  <cp:version/>
  <cp:contentType/>
  <cp:contentStatus/>
</cp:coreProperties>
</file>